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 activeTab="1"/>
  </bookViews>
  <sheets>
    <sheet name="Plan1" sheetId="1" r:id="rId1"/>
    <sheet name="Plan2" sheetId="2" r:id="rId2"/>
    <sheet name="Plan3" sheetId="3" r:id="rId3"/>
  </sheets>
  <definedNames>
    <definedName name="_xlnm.Print_Area" localSheetId="0">Plan1!$B$1:$W$56</definedName>
  </definedNames>
  <calcPr calcId="125725"/>
</workbook>
</file>

<file path=xl/calcChain.xml><?xml version="1.0" encoding="utf-8"?>
<calcChain xmlns="http://schemas.openxmlformats.org/spreadsheetml/2006/main">
  <c r="I17" i="2"/>
  <c r="I16"/>
  <c r="I15"/>
  <c r="I14"/>
  <c r="I19" s="1"/>
  <c r="I20" s="1"/>
  <c r="I22" s="1"/>
  <c r="S73" i="1"/>
  <c r="S66"/>
  <c r="S70"/>
  <c r="S71" s="1"/>
  <c r="S65"/>
  <c r="S68"/>
  <c r="S67"/>
  <c r="J71"/>
  <c r="J61"/>
  <c r="J62"/>
  <c r="J63"/>
  <c r="J64"/>
  <c r="J65"/>
  <c r="J66"/>
  <c r="J67"/>
  <c r="J60"/>
  <c r="J68" s="1"/>
  <c r="J69" s="1"/>
  <c r="J73" s="1"/>
  <c r="J58"/>
  <c r="H68"/>
  <c r="H69" s="1"/>
  <c r="H73" s="1"/>
  <c r="F68"/>
  <c r="F69" s="1"/>
  <c r="F73" s="1"/>
  <c r="T43"/>
  <c r="T36"/>
  <c r="H41"/>
  <c r="H44" s="1"/>
  <c r="H45" s="1"/>
  <c r="T47"/>
  <c r="R44"/>
  <c r="R45" s="1"/>
  <c r="P44"/>
  <c r="P45" s="1"/>
  <c r="N44"/>
  <c r="N45" s="1"/>
  <c r="L44"/>
  <c r="L45" s="1"/>
  <c r="J44"/>
  <c r="J45" s="1"/>
  <c r="F44"/>
  <c r="F45" s="1"/>
  <c r="F49" s="1"/>
  <c r="H47" s="1"/>
  <c r="T42"/>
  <c r="T41"/>
  <c r="T40"/>
  <c r="J9"/>
  <c r="T20"/>
  <c r="T14"/>
  <c r="T15"/>
  <c r="T13"/>
  <c r="T9"/>
  <c r="T18" s="1"/>
  <c r="T17"/>
  <c r="R17"/>
  <c r="R18" s="1"/>
  <c r="P17"/>
  <c r="P18" s="1"/>
  <c r="N17"/>
  <c r="N18" s="1"/>
  <c r="L18"/>
  <c r="L17"/>
  <c r="J20"/>
  <c r="J17"/>
  <c r="J18" s="1"/>
  <c r="J22" s="1"/>
  <c r="L20" s="1"/>
  <c r="H20"/>
  <c r="H17"/>
  <c r="H18" s="1"/>
  <c r="H22" s="1"/>
  <c r="F22"/>
  <c r="F17"/>
  <c r="F18" s="1"/>
  <c r="T44" l="1"/>
  <c r="T45" s="1"/>
  <c r="T49" s="1"/>
  <c r="H49"/>
  <c r="J47" s="1"/>
  <c r="J49" s="1"/>
  <c r="L47" s="1"/>
  <c r="L49" s="1"/>
  <c r="N47" s="1"/>
  <c r="N49" s="1"/>
  <c r="P47" s="1"/>
  <c r="P49" s="1"/>
  <c r="R47" s="1"/>
  <c r="R49" s="1"/>
  <c r="L22"/>
  <c r="N20" s="1"/>
  <c r="N22" s="1"/>
  <c r="P20" s="1"/>
  <c r="P22" s="1"/>
  <c r="R20" s="1"/>
  <c r="R22" s="1"/>
  <c r="T22"/>
</calcChain>
</file>

<file path=xl/sharedStrings.xml><?xml version="1.0" encoding="utf-8"?>
<sst xmlns="http://schemas.openxmlformats.org/spreadsheetml/2006/main" count="94" uniqueCount="46">
  <si>
    <t>Income</t>
  </si>
  <si>
    <t>Expenses and transfers</t>
  </si>
  <si>
    <t>Net</t>
  </si>
  <si>
    <t>opening balance</t>
  </si>
  <si>
    <t>Closing balance</t>
  </si>
  <si>
    <t>May 2015</t>
  </si>
  <si>
    <t>December</t>
  </si>
  <si>
    <t>Web costs</t>
  </si>
  <si>
    <t>Transfer  from B of ireland</t>
  </si>
  <si>
    <t>March</t>
  </si>
  <si>
    <t>Informaniak</t>
  </si>
  <si>
    <t>May</t>
  </si>
  <si>
    <t>Oct</t>
  </si>
  <si>
    <t>Dec</t>
  </si>
  <si>
    <t>Total</t>
  </si>
  <si>
    <t>Pay Pal Cash Flow</t>
  </si>
  <si>
    <t>2015-2017</t>
  </si>
  <si>
    <t>Euros</t>
  </si>
  <si>
    <t>SILAS</t>
  </si>
  <si>
    <t>Sundry</t>
  </si>
  <si>
    <t>Bank of Ireland</t>
  </si>
  <si>
    <t>Fees</t>
  </si>
  <si>
    <t>Cash</t>
  </si>
  <si>
    <t>pay pal</t>
  </si>
  <si>
    <t>B of I</t>
  </si>
  <si>
    <t xml:space="preserve">Income and Expenditure Account </t>
  </si>
  <si>
    <t xml:space="preserve">for the period </t>
  </si>
  <si>
    <t>May 2015 to May31st 2107</t>
  </si>
  <si>
    <t xml:space="preserve">Income </t>
  </si>
  <si>
    <t>Subscriptions and Conference Fees</t>
  </si>
  <si>
    <t>Expenses</t>
  </si>
  <si>
    <t>Web costs and information expenses</t>
  </si>
  <si>
    <t>Conference expenses</t>
  </si>
  <si>
    <t>Travel expenses</t>
  </si>
  <si>
    <t>Admimistration  costs</t>
  </si>
  <si>
    <t>Bank charges</t>
  </si>
  <si>
    <t>Net deficit</t>
  </si>
  <si>
    <t>Opening cash/bank balance</t>
  </si>
  <si>
    <t>Closing bank balances as 31 May 2017</t>
  </si>
  <si>
    <t>May 2015 to April 30th 2017</t>
  </si>
  <si>
    <t>SILAS - SOCIETY FOR LATIN AMERICAN STUDIES</t>
  </si>
  <si>
    <t>Closing bank balances at April 30th 2017</t>
  </si>
  <si>
    <t>Derrick Marcus Treasurer.</t>
  </si>
  <si>
    <r>
      <t>During the period May 2015 to April 30</t>
    </r>
    <r>
      <rPr>
        <b/>
        <vertAlign val="superscript"/>
        <sz val="11"/>
        <color rgb="FF000000"/>
        <rFont val="Calibri"/>
        <family val="2"/>
      </rPr>
      <t>th</t>
    </r>
    <r>
      <rPr>
        <b/>
        <sz val="11"/>
        <color rgb="FF000000"/>
        <rFont val="Calibri"/>
        <family val="2"/>
      </rPr>
      <t xml:space="preserve"> 2017  Silas had a net cash deficit of E118,16. </t>
    </r>
  </si>
  <si>
    <r>
      <t>On April 30</t>
    </r>
    <r>
      <rPr>
        <b/>
        <vertAlign val="superscript"/>
        <sz val="11"/>
        <color rgb="FF000000"/>
        <rFont val="Calibri"/>
        <family val="2"/>
      </rPr>
      <t>th</t>
    </r>
    <r>
      <rPr>
        <b/>
        <sz val="11"/>
        <color rgb="FF000000"/>
        <rFont val="Calibri"/>
        <family val="2"/>
      </rPr>
      <t xml:space="preserve"> 2017 Silas had  closing bank balances of E 2981,71.</t>
    </r>
  </si>
  <si>
    <t>Silas has no known liabilities and the cash balances are the only assets.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</si>
</sst>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/>
    <xf numFmtId="0" fontId="1" fillId="0" borderId="11" xfId="0" applyFont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74"/>
  <sheetViews>
    <sheetView topLeftCell="B49" workbookViewId="0">
      <selection activeCell="K52" sqref="K52:V77"/>
    </sheetView>
  </sheetViews>
  <sheetFormatPr defaultRowHeight="15"/>
  <sheetData>
    <row r="2" spans="3:20">
      <c r="H2" s="10" t="s">
        <v>18</v>
      </c>
      <c r="I2" s="10"/>
      <c r="J2" s="10" t="s">
        <v>15</v>
      </c>
      <c r="K2" s="10"/>
    </row>
    <row r="3" spans="3:20">
      <c r="J3" s="10" t="s">
        <v>16</v>
      </c>
      <c r="K3" s="10"/>
      <c r="L3" s="10" t="s">
        <v>17</v>
      </c>
    </row>
    <row r="6" spans="3:20">
      <c r="F6" s="1" t="s">
        <v>5</v>
      </c>
      <c r="H6" s="1" t="s">
        <v>6</v>
      </c>
      <c r="J6" s="1" t="s">
        <v>9</v>
      </c>
      <c r="L6" s="1" t="s">
        <v>11</v>
      </c>
      <c r="N6" s="1" t="s">
        <v>12</v>
      </c>
      <c r="P6" s="1" t="s">
        <v>13</v>
      </c>
      <c r="R6" s="1" t="s">
        <v>11</v>
      </c>
      <c r="T6" s="1" t="s">
        <v>14</v>
      </c>
    </row>
    <row r="7" spans="3:20">
      <c r="F7" s="2"/>
      <c r="H7" s="2">
        <v>2015</v>
      </c>
      <c r="J7" s="2">
        <v>2016</v>
      </c>
      <c r="L7" s="2">
        <v>2016</v>
      </c>
      <c r="N7" s="2">
        <v>2016</v>
      </c>
      <c r="P7" s="2">
        <v>2016</v>
      </c>
      <c r="R7" s="2">
        <v>2017</v>
      </c>
      <c r="T7" s="2" t="s">
        <v>17</v>
      </c>
    </row>
    <row r="8" spans="3:20">
      <c r="F8" s="2"/>
      <c r="H8" s="2"/>
      <c r="J8" s="2"/>
      <c r="L8" s="2"/>
      <c r="N8" s="2"/>
      <c r="P8" s="2"/>
      <c r="R8" s="2"/>
      <c r="T8" s="2"/>
    </row>
    <row r="9" spans="3:20">
      <c r="C9" t="s">
        <v>0</v>
      </c>
      <c r="F9" s="3">
        <v>18.87</v>
      </c>
      <c r="H9" s="3">
        <v>159.66</v>
      </c>
      <c r="J9" s="3">
        <f>140.44+9.51</f>
        <v>149.94999999999999</v>
      </c>
      <c r="L9" s="3">
        <v>37.590000000000003</v>
      </c>
      <c r="N9" s="9">
        <v>272.81</v>
      </c>
      <c r="P9" s="9">
        <v>140.22</v>
      </c>
      <c r="R9" s="9">
        <v>292.19</v>
      </c>
      <c r="T9" s="9">
        <f>SUM(F9:R9)</f>
        <v>1071.2900000000002</v>
      </c>
    </row>
    <row r="10" spans="3:20">
      <c r="F10" s="4"/>
      <c r="H10" s="4"/>
      <c r="J10" s="4"/>
      <c r="L10" s="4"/>
      <c r="N10" s="4"/>
      <c r="P10" s="4"/>
      <c r="R10" s="4"/>
      <c r="T10" s="4"/>
    </row>
    <row r="11" spans="3:20">
      <c r="C11" t="s">
        <v>1</v>
      </c>
      <c r="F11" s="4">
        <v>0</v>
      </c>
      <c r="H11" s="4"/>
      <c r="J11" s="4"/>
      <c r="L11" s="4"/>
      <c r="N11" s="4"/>
      <c r="P11" s="4"/>
      <c r="R11" s="4"/>
      <c r="T11" s="4"/>
    </row>
    <row r="12" spans="3:20">
      <c r="F12" s="4"/>
      <c r="H12" s="4"/>
      <c r="J12" s="4"/>
      <c r="L12" s="4"/>
      <c r="N12" s="4"/>
      <c r="P12" s="4"/>
      <c r="R12" s="4"/>
      <c r="T12" s="4"/>
    </row>
    <row r="13" spans="3:20">
      <c r="C13" t="s">
        <v>7</v>
      </c>
      <c r="F13" s="4"/>
      <c r="H13" s="4">
        <v>853.19</v>
      </c>
      <c r="J13" s="4"/>
      <c r="L13" s="4">
        <v>341.54</v>
      </c>
      <c r="N13" s="4">
        <v>0</v>
      </c>
      <c r="P13" s="4">
        <v>0</v>
      </c>
      <c r="R13" s="4">
        <v>0</v>
      </c>
      <c r="T13" s="4">
        <f>SUM(H13:R13)</f>
        <v>1194.73</v>
      </c>
    </row>
    <row r="14" spans="3:20">
      <c r="C14" t="s">
        <v>8</v>
      </c>
      <c r="F14" s="4"/>
      <c r="H14" s="8">
        <v>-1400</v>
      </c>
      <c r="J14" s="8"/>
      <c r="L14" s="8"/>
      <c r="N14" s="8"/>
      <c r="P14" s="8"/>
      <c r="R14" s="8"/>
      <c r="T14" s="8">
        <f t="shared" ref="T14:T15" si="0">SUM(H14:R14)</f>
        <v>-1400</v>
      </c>
    </row>
    <row r="15" spans="3:20">
      <c r="C15" t="s">
        <v>10</v>
      </c>
      <c r="F15" s="4"/>
      <c r="H15" s="4"/>
      <c r="J15" s="8">
        <v>120</v>
      </c>
      <c r="L15" s="8">
        <v>0</v>
      </c>
      <c r="N15" s="8">
        <v>0</v>
      </c>
      <c r="P15" s="8">
        <v>0</v>
      </c>
      <c r="R15" s="8">
        <v>120</v>
      </c>
      <c r="T15" s="8">
        <f t="shared" si="0"/>
        <v>240</v>
      </c>
    </row>
    <row r="16" spans="3:20">
      <c r="C16" t="s">
        <v>19</v>
      </c>
      <c r="F16" s="4"/>
      <c r="H16" s="4"/>
      <c r="J16" s="4"/>
      <c r="L16" s="4"/>
      <c r="N16" s="4"/>
      <c r="P16" s="4"/>
      <c r="R16" s="4"/>
      <c r="T16" s="4"/>
    </row>
    <row r="17" spans="3:20">
      <c r="F17" s="3">
        <f>SUM(F11:F16)</f>
        <v>0</v>
      </c>
      <c r="H17" s="3">
        <f>SUM(H11:H16)</f>
        <v>-546.80999999999995</v>
      </c>
      <c r="J17" s="9">
        <f>SUM(J11:J16)</f>
        <v>120</v>
      </c>
      <c r="L17" s="9">
        <f>SUM(L11:L16)</f>
        <v>341.54</v>
      </c>
      <c r="N17" s="9">
        <f>SUM(N11:N16)</f>
        <v>0</v>
      </c>
      <c r="P17" s="9">
        <f>SUM(P11:P16)</f>
        <v>0</v>
      </c>
      <c r="R17" s="9">
        <f>SUM(R11:R16)</f>
        <v>120</v>
      </c>
      <c r="T17" s="9">
        <f>SUM(T11:T16)</f>
        <v>34.730000000000018</v>
      </c>
    </row>
    <row r="18" spans="3:20">
      <c r="C18" t="s">
        <v>2</v>
      </c>
      <c r="F18" s="4">
        <f>F9-F17</f>
        <v>18.87</v>
      </c>
      <c r="H18" s="4">
        <f>H9-H17</f>
        <v>706.46999999999991</v>
      </c>
      <c r="J18" s="4">
        <f>J9-J17</f>
        <v>29.949999999999989</v>
      </c>
      <c r="L18" s="4">
        <f>L9-L17</f>
        <v>-303.95000000000005</v>
      </c>
      <c r="N18" s="4">
        <f>N9-N17</f>
        <v>272.81</v>
      </c>
      <c r="P18" s="4">
        <f>P9-P17</f>
        <v>140.22</v>
      </c>
      <c r="R18" s="4">
        <f>R9-R17</f>
        <v>172.19</v>
      </c>
      <c r="T18" s="4">
        <f>T9-T17</f>
        <v>1036.5600000000002</v>
      </c>
    </row>
    <row r="19" spans="3:20">
      <c r="F19" s="4"/>
      <c r="H19" s="4"/>
      <c r="J19" s="4"/>
      <c r="L19" s="4"/>
      <c r="N19" s="4"/>
      <c r="P19" s="4"/>
      <c r="R19" s="4"/>
      <c r="T19" s="4"/>
    </row>
    <row r="20" spans="3:20">
      <c r="C20" t="s">
        <v>3</v>
      </c>
      <c r="F20" s="4">
        <v>79.08</v>
      </c>
      <c r="H20" s="4">
        <f>F22</f>
        <v>97.95</v>
      </c>
      <c r="J20" s="4">
        <f>H22</f>
        <v>804.42</v>
      </c>
      <c r="L20" s="4">
        <f>J22</f>
        <v>834.36999999999989</v>
      </c>
      <c r="N20" s="4">
        <f>L22</f>
        <v>530.41999999999985</v>
      </c>
      <c r="P20" s="4">
        <f>N22</f>
        <v>803.22999999999979</v>
      </c>
      <c r="R20" s="4">
        <f>P22</f>
        <v>943.44999999999982</v>
      </c>
      <c r="T20" s="4">
        <f>F20</f>
        <v>79.08</v>
      </c>
    </row>
    <row r="21" spans="3:20">
      <c r="F21" s="4"/>
      <c r="H21" s="4"/>
      <c r="J21" s="4"/>
      <c r="L21" s="4"/>
      <c r="N21" s="4"/>
      <c r="P21" s="4"/>
      <c r="R21" s="4"/>
      <c r="T21" s="4"/>
    </row>
    <row r="22" spans="3:20">
      <c r="C22" s="6" t="s">
        <v>4</v>
      </c>
      <c r="D22" s="7"/>
      <c r="E22" s="7"/>
      <c r="F22" s="3">
        <f>F18+F20</f>
        <v>97.95</v>
      </c>
      <c r="H22" s="3">
        <f>H18+H20</f>
        <v>804.42</v>
      </c>
      <c r="J22" s="3">
        <f>J18+J20</f>
        <v>834.36999999999989</v>
      </c>
      <c r="L22" s="3">
        <f>L18+L20</f>
        <v>530.41999999999985</v>
      </c>
      <c r="N22" s="3">
        <f>N18+N20</f>
        <v>803.22999999999979</v>
      </c>
      <c r="P22" s="3">
        <f>P18+P20</f>
        <v>943.44999999999982</v>
      </c>
      <c r="R22" s="3">
        <f>R18+R20</f>
        <v>1115.6399999999999</v>
      </c>
      <c r="T22" s="9">
        <f>T18+T20</f>
        <v>1115.6400000000001</v>
      </c>
    </row>
    <row r="23" spans="3:20">
      <c r="F23" s="5"/>
      <c r="H23" s="5"/>
      <c r="J23" s="5"/>
      <c r="L23" s="5"/>
      <c r="N23" s="5"/>
      <c r="P23" s="5"/>
      <c r="R23" s="5"/>
      <c r="T23" s="5"/>
    </row>
    <row r="29" spans="3:20">
      <c r="H29" s="10" t="s">
        <v>18</v>
      </c>
      <c r="I29" s="10"/>
      <c r="J29" s="10" t="s">
        <v>20</v>
      </c>
      <c r="K29" s="10"/>
    </row>
    <row r="30" spans="3:20">
      <c r="J30" s="10" t="s">
        <v>16</v>
      </c>
      <c r="K30" s="10"/>
      <c r="L30" s="10" t="s">
        <v>17</v>
      </c>
    </row>
    <row r="33" spans="3:20">
      <c r="F33" s="1" t="s">
        <v>5</v>
      </c>
      <c r="H33" s="1" t="s">
        <v>6</v>
      </c>
      <c r="J33" s="1" t="s">
        <v>9</v>
      </c>
      <c r="L33" s="1" t="s">
        <v>11</v>
      </c>
      <c r="N33" s="1" t="s">
        <v>12</v>
      </c>
      <c r="P33" s="1" t="s">
        <v>13</v>
      </c>
      <c r="R33" s="1" t="s">
        <v>11</v>
      </c>
      <c r="T33" s="1" t="s">
        <v>14</v>
      </c>
    </row>
    <row r="34" spans="3:20">
      <c r="F34" s="2"/>
      <c r="H34" s="2">
        <v>2015</v>
      </c>
      <c r="J34" s="2">
        <v>2016</v>
      </c>
      <c r="L34" s="2">
        <v>2016</v>
      </c>
      <c r="N34" s="2">
        <v>2016</v>
      </c>
      <c r="P34" s="2">
        <v>2016</v>
      </c>
      <c r="R34" s="2">
        <v>2017</v>
      </c>
      <c r="T34" s="2" t="s">
        <v>17</v>
      </c>
    </row>
    <row r="35" spans="3:20">
      <c r="F35" s="2"/>
      <c r="H35" s="2"/>
      <c r="J35" s="2"/>
      <c r="L35" s="2"/>
      <c r="N35" s="2"/>
      <c r="P35" s="2"/>
      <c r="R35" s="2"/>
      <c r="T35" s="2"/>
    </row>
    <row r="36" spans="3:20">
      <c r="C36" t="s">
        <v>0</v>
      </c>
      <c r="F36" s="9">
        <v>215.5</v>
      </c>
      <c r="H36" s="3">
        <v>0</v>
      </c>
      <c r="J36" s="3">
        <v>0</v>
      </c>
      <c r="L36" s="9">
        <v>100</v>
      </c>
      <c r="N36" s="9">
        <v>62.65</v>
      </c>
      <c r="P36" s="9">
        <v>0</v>
      </c>
      <c r="R36" s="9">
        <v>634.16</v>
      </c>
      <c r="T36" s="9">
        <f>SUM(F36:R36)</f>
        <v>1012.31</v>
      </c>
    </row>
    <row r="37" spans="3:20">
      <c r="F37" s="4"/>
      <c r="H37" s="4"/>
      <c r="J37" s="4"/>
      <c r="L37" s="4"/>
      <c r="N37" s="4"/>
      <c r="P37" s="4"/>
      <c r="R37" s="4"/>
      <c r="T37" s="4"/>
    </row>
    <row r="38" spans="3:20">
      <c r="C38" t="s">
        <v>1</v>
      </c>
      <c r="F38" s="4">
        <v>0</v>
      </c>
      <c r="H38" s="4"/>
      <c r="J38" s="4"/>
      <c r="L38" s="4"/>
      <c r="N38" s="4"/>
      <c r="P38" s="4"/>
      <c r="R38" s="4"/>
      <c r="T38" s="4"/>
    </row>
    <row r="39" spans="3:20">
      <c r="F39" s="4"/>
      <c r="H39" s="4"/>
      <c r="J39" s="4"/>
      <c r="L39" s="4"/>
      <c r="N39" s="4"/>
      <c r="P39" s="4"/>
      <c r="R39" s="4"/>
      <c r="T39" s="4"/>
    </row>
    <row r="40" spans="3:20">
      <c r="C40" t="s">
        <v>7</v>
      </c>
      <c r="F40" s="4"/>
      <c r="H40" s="4"/>
      <c r="J40" s="4"/>
      <c r="L40" s="4"/>
      <c r="N40" s="4">
        <v>0</v>
      </c>
      <c r="P40" s="4">
        <v>0</v>
      </c>
      <c r="R40" s="4">
        <v>0</v>
      </c>
      <c r="T40" s="4">
        <f>SUM(H40:R40)</f>
        <v>0</v>
      </c>
    </row>
    <row r="41" spans="3:20">
      <c r="C41" t="s">
        <v>8</v>
      </c>
      <c r="F41" s="4"/>
      <c r="H41" s="8">
        <f>826.83-789.2</f>
        <v>37.629999999999995</v>
      </c>
      <c r="J41" s="8">
        <v>1400</v>
      </c>
      <c r="L41" s="8"/>
      <c r="N41" s="8"/>
      <c r="P41" s="8"/>
      <c r="R41" s="8"/>
      <c r="T41" s="8">
        <f t="shared" ref="T41:T42" si="1">SUM(H41:R41)</f>
        <v>1437.63</v>
      </c>
    </row>
    <row r="42" spans="3:20">
      <c r="C42" t="s">
        <v>21</v>
      </c>
      <c r="F42" s="4"/>
      <c r="H42" s="4">
        <v>40.200000000000003</v>
      </c>
      <c r="J42" s="8">
        <v>25.2</v>
      </c>
      <c r="L42" s="8">
        <v>45.1</v>
      </c>
      <c r="N42" s="8">
        <v>90.1</v>
      </c>
      <c r="P42" s="8">
        <v>0</v>
      </c>
      <c r="R42" s="8">
        <v>91.8</v>
      </c>
      <c r="T42" s="8">
        <f t="shared" si="1"/>
        <v>292.39999999999998</v>
      </c>
    </row>
    <row r="43" spans="3:20">
      <c r="C43" t="s">
        <v>22</v>
      </c>
      <c r="F43" s="4"/>
      <c r="H43" s="8">
        <v>1500</v>
      </c>
      <c r="J43" s="4"/>
      <c r="L43" s="4"/>
      <c r="N43" s="4"/>
      <c r="P43" s="4"/>
      <c r="R43" s="4"/>
      <c r="T43" s="8">
        <f>SUM(H43:S43)</f>
        <v>1500</v>
      </c>
    </row>
    <row r="44" spans="3:20">
      <c r="F44" s="3">
        <f>SUM(F38:F43)</f>
        <v>0</v>
      </c>
      <c r="H44" s="3">
        <f>SUM(H38:H43)</f>
        <v>1577.83</v>
      </c>
      <c r="J44" s="9">
        <f>SUM(J38:J43)</f>
        <v>1425.2</v>
      </c>
      <c r="L44" s="9">
        <f>SUM(L38:L43)</f>
        <v>45.1</v>
      </c>
      <c r="N44" s="9">
        <f>SUM(N38:N43)</f>
        <v>90.1</v>
      </c>
      <c r="P44" s="9">
        <f>SUM(P38:P43)</f>
        <v>0</v>
      </c>
      <c r="R44" s="9">
        <f>SUM(R38:R43)</f>
        <v>91.8</v>
      </c>
      <c r="T44" s="9">
        <f>SUM(T38:T43)</f>
        <v>3230.03</v>
      </c>
    </row>
    <row r="45" spans="3:20">
      <c r="C45" t="s">
        <v>2</v>
      </c>
      <c r="F45" s="4">
        <f>F36-F44</f>
        <v>215.5</v>
      </c>
      <c r="H45" s="4">
        <f>H36-H44</f>
        <v>-1577.83</v>
      </c>
      <c r="J45" s="4">
        <f>J36-J44</f>
        <v>-1425.2</v>
      </c>
      <c r="L45" s="4">
        <f>L36-L44</f>
        <v>54.9</v>
      </c>
      <c r="N45" s="4">
        <f>N36-N44</f>
        <v>-27.449999999999996</v>
      </c>
      <c r="P45" s="4">
        <f>P36-P44</f>
        <v>0</v>
      </c>
      <c r="R45" s="4">
        <f>R36-R44</f>
        <v>542.36</v>
      </c>
      <c r="T45" s="4">
        <f>T36-T44</f>
        <v>-2217.7200000000003</v>
      </c>
    </row>
    <row r="46" spans="3:20">
      <c r="F46" s="4"/>
      <c r="H46" s="4"/>
      <c r="J46" s="4"/>
      <c r="L46" s="4"/>
      <c r="N46" s="4"/>
      <c r="P46" s="4"/>
      <c r="R46" s="4"/>
      <c r="T46" s="4"/>
    </row>
    <row r="47" spans="3:20">
      <c r="C47" t="s">
        <v>3</v>
      </c>
      <c r="F47" s="4">
        <v>4083.79</v>
      </c>
      <c r="H47" s="4">
        <f>F49</f>
        <v>4299.29</v>
      </c>
      <c r="J47" s="4">
        <f>H49</f>
        <v>2721.46</v>
      </c>
      <c r="L47" s="4">
        <f>J49</f>
        <v>1296.26</v>
      </c>
      <c r="N47" s="4">
        <f>L49</f>
        <v>1351.16</v>
      </c>
      <c r="P47" s="4">
        <f>N49</f>
        <v>1323.71</v>
      </c>
      <c r="R47" s="4">
        <f>P49</f>
        <v>1323.71</v>
      </c>
      <c r="T47" s="4">
        <f>F47</f>
        <v>4083.79</v>
      </c>
    </row>
    <row r="48" spans="3:20">
      <c r="F48" s="4"/>
      <c r="H48" s="4"/>
      <c r="J48" s="4"/>
      <c r="L48" s="4"/>
      <c r="N48" s="4"/>
      <c r="P48" s="4"/>
      <c r="R48" s="4"/>
      <c r="T48" s="4"/>
    </row>
    <row r="49" spans="3:20">
      <c r="C49" s="6" t="s">
        <v>4</v>
      </c>
      <c r="D49" s="7"/>
      <c r="E49" s="7"/>
      <c r="F49" s="3">
        <f>F45+F47</f>
        <v>4299.29</v>
      </c>
      <c r="H49" s="3">
        <f>H45+H47</f>
        <v>2721.46</v>
      </c>
      <c r="J49" s="3">
        <f>J45+J47</f>
        <v>1296.26</v>
      </c>
      <c r="L49" s="3">
        <f>L45+L47</f>
        <v>1351.16</v>
      </c>
      <c r="N49" s="3">
        <f>N45+N47</f>
        <v>1323.71</v>
      </c>
      <c r="P49" s="3">
        <f>P45+P47</f>
        <v>1323.71</v>
      </c>
      <c r="R49" s="3">
        <f>R45+R47</f>
        <v>1866.0700000000002</v>
      </c>
      <c r="T49" s="9">
        <f>T45+T47</f>
        <v>1866.0699999999997</v>
      </c>
    </row>
    <row r="50" spans="3:20">
      <c r="F50" s="5"/>
      <c r="H50" s="5"/>
      <c r="J50" s="5"/>
      <c r="L50" s="5"/>
      <c r="N50" s="5"/>
      <c r="P50" s="5"/>
      <c r="R50" s="5"/>
      <c r="T50" s="5"/>
    </row>
    <row r="54" spans="3:20">
      <c r="L54" s="11"/>
      <c r="M54" s="12"/>
      <c r="N54" s="12"/>
      <c r="O54" s="12"/>
      <c r="P54" s="12"/>
      <c r="Q54" s="12"/>
      <c r="R54" s="12"/>
      <c r="S54" s="12"/>
      <c r="T54" s="13"/>
    </row>
    <row r="55" spans="3:20">
      <c r="F55" s="1" t="s">
        <v>23</v>
      </c>
      <c r="H55" s="1" t="s">
        <v>24</v>
      </c>
      <c r="J55" s="1" t="s">
        <v>14</v>
      </c>
      <c r="L55" s="14"/>
      <c r="M55" s="15"/>
      <c r="N55" s="20" t="s">
        <v>18</v>
      </c>
      <c r="O55" s="15"/>
      <c r="P55" s="15"/>
      <c r="Q55" s="15"/>
      <c r="R55" s="15"/>
      <c r="S55" s="15"/>
      <c r="T55" s="16"/>
    </row>
    <row r="56" spans="3:20">
      <c r="F56" s="2"/>
      <c r="H56" s="2"/>
      <c r="J56" s="2"/>
      <c r="L56" s="14"/>
      <c r="M56" s="15"/>
      <c r="N56" s="15"/>
      <c r="O56" s="15"/>
      <c r="P56" s="15"/>
      <c r="Q56" s="15"/>
      <c r="R56" s="15"/>
      <c r="S56" s="15"/>
      <c r="T56" s="16"/>
    </row>
    <row r="57" spans="3:20">
      <c r="F57" s="2"/>
      <c r="H57" s="2"/>
      <c r="J57" s="2"/>
      <c r="L57" s="14"/>
      <c r="M57" s="15"/>
      <c r="N57" s="20" t="s">
        <v>25</v>
      </c>
      <c r="O57" s="20"/>
      <c r="P57" s="20"/>
      <c r="Q57" s="20"/>
      <c r="R57" s="15"/>
      <c r="S57" s="15"/>
      <c r="T57" s="16"/>
    </row>
    <row r="58" spans="3:20">
      <c r="C58" t="s">
        <v>0</v>
      </c>
      <c r="F58" s="3">
        <v>1071.29</v>
      </c>
      <c r="H58" s="3">
        <v>1012.31</v>
      </c>
      <c r="J58" s="3">
        <f>SUM(F58:H58)</f>
        <v>2083.6</v>
      </c>
      <c r="L58" s="14"/>
      <c r="M58" s="15"/>
      <c r="N58" s="15"/>
      <c r="O58" s="15" t="s">
        <v>26</v>
      </c>
      <c r="P58" s="15"/>
      <c r="Q58" s="15"/>
      <c r="R58" s="15"/>
      <c r="S58" s="15"/>
      <c r="T58" s="16"/>
    </row>
    <row r="59" spans="3:20">
      <c r="F59" s="4"/>
      <c r="H59" s="4"/>
      <c r="J59" s="4"/>
      <c r="L59" s="14"/>
      <c r="M59" s="15"/>
      <c r="N59" s="15"/>
      <c r="O59" s="20" t="s">
        <v>27</v>
      </c>
      <c r="P59" s="20"/>
      <c r="Q59" s="20"/>
      <c r="R59" s="15"/>
      <c r="S59" s="15"/>
      <c r="T59" s="16"/>
    </row>
    <row r="60" spans="3:20">
      <c r="C60" t="s">
        <v>1</v>
      </c>
      <c r="F60" s="4">
        <v>0</v>
      </c>
      <c r="H60" s="4">
        <v>0</v>
      </c>
      <c r="J60" s="4">
        <f>SUM(F60:H60)</f>
        <v>0</v>
      </c>
      <c r="L60" s="14"/>
      <c r="M60" s="15"/>
      <c r="N60" s="15"/>
      <c r="O60" s="15"/>
      <c r="P60" s="15"/>
      <c r="Q60" s="15"/>
      <c r="R60" s="15"/>
      <c r="S60" s="22" t="s">
        <v>17</v>
      </c>
      <c r="T60" s="16"/>
    </row>
    <row r="61" spans="3:20">
      <c r="F61" s="4"/>
      <c r="H61" s="4"/>
      <c r="J61" s="4">
        <f t="shared" ref="J61:J67" si="2">SUM(F61:H61)</f>
        <v>0</v>
      </c>
      <c r="L61" s="14"/>
      <c r="M61" s="20" t="s">
        <v>28</v>
      </c>
      <c r="N61" s="15"/>
      <c r="O61" s="15"/>
      <c r="P61" s="15"/>
      <c r="Q61" s="15"/>
      <c r="R61" s="15"/>
      <c r="S61" s="4"/>
      <c r="T61" s="16"/>
    </row>
    <row r="62" spans="3:20">
      <c r="C62" t="s">
        <v>7</v>
      </c>
      <c r="F62" s="4">
        <v>1194.73</v>
      </c>
      <c r="H62" s="4">
        <v>0</v>
      </c>
      <c r="J62" s="4">
        <f t="shared" si="2"/>
        <v>1194.73</v>
      </c>
      <c r="L62" s="14"/>
      <c r="M62" s="15"/>
      <c r="N62" s="15" t="s">
        <v>29</v>
      </c>
      <c r="O62" s="15"/>
      <c r="P62" s="15"/>
      <c r="Q62" s="15"/>
      <c r="R62" s="15"/>
      <c r="S62" s="4">
        <v>2083.6</v>
      </c>
      <c r="T62" s="16"/>
    </row>
    <row r="63" spans="3:20">
      <c r="C63" t="s">
        <v>8</v>
      </c>
      <c r="F63" s="8">
        <v>-1400</v>
      </c>
      <c r="H63" s="8">
        <v>1400</v>
      </c>
      <c r="J63" s="4">
        <f t="shared" si="2"/>
        <v>0</v>
      </c>
      <c r="L63" s="14"/>
      <c r="M63" s="15"/>
      <c r="N63" s="15"/>
      <c r="O63" s="15"/>
      <c r="P63" s="15"/>
      <c r="Q63" s="15"/>
      <c r="R63" s="15"/>
      <c r="S63" s="4"/>
      <c r="T63" s="16"/>
    </row>
    <row r="64" spans="3:20">
      <c r="C64" t="s">
        <v>10</v>
      </c>
      <c r="F64" s="8">
        <v>240</v>
      </c>
      <c r="H64" s="8"/>
      <c r="J64" s="4">
        <f t="shared" si="2"/>
        <v>240</v>
      </c>
      <c r="L64" s="14"/>
      <c r="M64" s="20" t="s">
        <v>30</v>
      </c>
      <c r="N64" s="15"/>
      <c r="O64" s="15"/>
      <c r="P64" s="15"/>
      <c r="Q64" s="15"/>
      <c r="R64" s="15"/>
      <c r="S64" s="4"/>
      <c r="T64" s="16"/>
    </row>
    <row r="65" spans="3:20">
      <c r="C65" t="s">
        <v>21</v>
      </c>
      <c r="F65" s="8"/>
      <c r="H65" s="8">
        <v>292.39999999999998</v>
      </c>
      <c r="J65" s="4">
        <f t="shared" si="2"/>
        <v>292.39999999999998</v>
      </c>
      <c r="L65" s="14"/>
      <c r="M65" s="15"/>
      <c r="N65" s="15" t="s">
        <v>31</v>
      </c>
      <c r="O65" s="15"/>
      <c r="P65" s="15"/>
      <c r="Q65" s="15"/>
      <c r="R65" s="15"/>
      <c r="S65" s="4">
        <f>1194.73+240+37.63</f>
        <v>1472.3600000000001</v>
      </c>
      <c r="T65" s="16"/>
    </row>
    <row r="66" spans="3:20">
      <c r="C66" t="s">
        <v>22</v>
      </c>
      <c r="F66" s="8"/>
      <c r="H66" s="8">
        <v>1500</v>
      </c>
      <c r="J66" s="4">
        <f t="shared" si="2"/>
        <v>1500</v>
      </c>
      <c r="L66" s="14"/>
      <c r="M66" s="15"/>
      <c r="N66" s="15" t="s">
        <v>32</v>
      </c>
      <c r="O66" s="15"/>
      <c r="P66" s="15"/>
      <c r="Q66" s="15"/>
      <c r="R66" s="15"/>
      <c r="S66" s="4">
        <f>342.86+250+516.17</f>
        <v>1109.03</v>
      </c>
      <c r="T66" s="16"/>
    </row>
    <row r="67" spans="3:20">
      <c r="C67" t="s">
        <v>19</v>
      </c>
      <c r="F67" s="4"/>
      <c r="H67" s="4">
        <v>37.630000000000003</v>
      </c>
      <c r="J67" s="4">
        <f t="shared" si="2"/>
        <v>37.630000000000003</v>
      </c>
      <c r="L67" s="14"/>
      <c r="M67" s="15"/>
      <c r="N67" s="15" t="s">
        <v>33</v>
      </c>
      <c r="O67" s="15"/>
      <c r="P67" s="15"/>
      <c r="Q67" s="15"/>
      <c r="R67" s="15"/>
      <c r="S67" s="8">
        <f>104.9+60</f>
        <v>164.9</v>
      </c>
      <c r="T67" s="16"/>
    </row>
    <row r="68" spans="3:20">
      <c r="F68" s="3">
        <f>SUM(F60:F67)</f>
        <v>34.730000000000018</v>
      </c>
      <c r="H68" s="3">
        <f>SUM(H60:H67)</f>
        <v>3230.03</v>
      </c>
      <c r="J68" s="3">
        <f>SUM(J60:J67)</f>
        <v>3264.76</v>
      </c>
      <c r="L68" s="14"/>
      <c r="M68" s="15"/>
      <c r="N68" s="15" t="s">
        <v>34</v>
      </c>
      <c r="O68" s="15"/>
      <c r="P68" s="15"/>
      <c r="Q68" s="15"/>
      <c r="R68" s="15"/>
      <c r="S68" s="4">
        <f>60.05+166.02</f>
        <v>226.07</v>
      </c>
      <c r="T68" s="16"/>
    </row>
    <row r="69" spans="3:20">
      <c r="C69" t="s">
        <v>2</v>
      </c>
      <c r="F69" s="4">
        <f>F58-F68</f>
        <v>1036.56</v>
      </c>
      <c r="H69" s="4">
        <f>H58-H68</f>
        <v>-2217.7200000000003</v>
      </c>
      <c r="J69" s="4">
        <f>J58-J68</f>
        <v>-1181.1600000000003</v>
      </c>
      <c r="L69" s="14"/>
      <c r="M69" s="15"/>
      <c r="N69" s="15" t="s">
        <v>35</v>
      </c>
      <c r="O69" s="15"/>
      <c r="P69" s="15"/>
      <c r="Q69" s="15"/>
      <c r="R69" s="15"/>
      <c r="S69" s="4">
        <v>292.39999999999998</v>
      </c>
      <c r="T69" s="16"/>
    </row>
    <row r="70" spans="3:20">
      <c r="F70" s="4"/>
      <c r="H70" s="4"/>
      <c r="J70" s="4"/>
      <c r="L70" s="14"/>
      <c r="M70" s="15"/>
      <c r="N70" s="15"/>
      <c r="O70" s="15"/>
      <c r="P70" s="15"/>
      <c r="Q70" s="15"/>
      <c r="R70" s="15"/>
      <c r="S70" s="3">
        <f>SUM(S65:S69)</f>
        <v>3264.7600000000007</v>
      </c>
      <c r="T70" s="16"/>
    </row>
    <row r="71" spans="3:20">
      <c r="C71" t="s">
        <v>3</v>
      </c>
      <c r="F71" s="4">
        <v>79.08</v>
      </c>
      <c r="H71" s="4">
        <v>4083.79</v>
      </c>
      <c r="J71" s="4">
        <f>SUM(F71:H71)</f>
        <v>4162.87</v>
      </c>
      <c r="L71" s="14"/>
      <c r="M71" s="20" t="s">
        <v>36</v>
      </c>
      <c r="N71" s="15"/>
      <c r="O71" s="15"/>
      <c r="P71" s="15"/>
      <c r="Q71" s="15"/>
      <c r="R71" s="15"/>
      <c r="S71" s="4">
        <f>S70-S62</f>
        <v>1181.1600000000008</v>
      </c>
      <c r="T71" s="16"/>
    </row>
    <row r="72" spans="3:20">
      <c r="F72" s="4"/>
      <c r="H72" s="4"/>
      <c r="J72" s="4"/>
      <c r="L72" s="14"/>
      <c r="M72" s="15" t="s">
        <v>37</v>
      </c>
      <c r="N72" s="15"/>
      <c r="O72" s="15"/>
      <c r="P72" s="15"/>
      <c r="Q72" s="15"/>
      <c r="R72" s="15"/>
      <c r="S72" s="4">
        <v>4162.87</v>
      </c>
      <c r="T72" s="16"/>
    </row>
    <row r="73" spans="3:20">
      <c r="C73" s="6" t="s">
        <v>4</v>
      </c>
      <c r="D73" s="7"/>
      <c r="E73" s="7"/>
      <c r="F73" s="3">
        <f>F69+F71</f>
        <v>1115.6399999999999</v>
      </c>
      <c r="H73" s="3">
        <f>H69+H71</f>
        <v>1866.0699999999997</v>
      </c>
      <c r="J73" s="3">
        <f>J69+J71</f>
        <v>2981.7099999999996</v>
      </c>
      <c r="L73" s="14"/>
      <c r="M73" s="20" t="s">
        <v>38</v>
      </c>
      <c r="N73" s="20"/>
      <c r="O73" s="20"/>
      <c r="P73" s="20"/>
      <c r="Q73" s="20"/>
      <c r="R73" s="20"/>
      <c r="S73" s="23">
        <f>S72-S71</f>
        <v>2981.7099999999991</v>
      </c>
      <c r="T73" s="21"/>
    </row>
    <row r="74" spans="3:20">
      <c r="F74" s="5"/>
      <c r="H74" s="5"/>
      <c r="J74" s="5"/>
      <c r="L74" s="17"/>
      <c r="M74" s="18"/>
      <c r="N74" s="18"/>
      <c r="O74" s="18"/>
      <c r="P74" s="18"/>
      <c r="Q74" s="18"/>
      <c r="R74" s="18"/>
      <c r="S74" s="5"/>
      <c r="T74" s="19"/>
    </row>
  </sheetData>
  <pageMargins left="0.51181102362204722" right="0.51181102362204722" top="0.78740157480314965" bottom="0.78740157480314965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9"/>
  <sheetViews>
    <sheetView tabSelected="1" workbookViewId="0">
      <selection activeCell="M31" sqref="M31"/>
    </sheetView>
  </sheetViews>
  <sheetFormatPr defaultRowHeight="15"/>
  <sheetData>
    <row r="3" spans="2:10">
      <c r="B3" s="11"/>
      <c r="C3" s="12"/>
      <c r="D3" s="12"/>
      <c r="E3" s="12"/>
      <c r="F3" s="12"/>
      <c r="G3" s="12"/>
      <c r="H3" s="12"/>
      <c r="I3" s="12"/>
      <c r="J3" s="13"/>
    </row>
    <row r="4" spans="2:10">
      <c r="B4" s="14"/>
      <c r="C4" s="15"/>
      <c r="D4" s="20" t="s">
        <v>40</v>
      </c>
      <c r="E4" s="15"/>
      <c r="F4" s="15"/>
      <c r="G4" s="15"/>
      <c r="H4" s="15"/>
      <c r="I4" s="15"/>
      <c r="J4" s="16"/>
    </row>
    <row r="5" spans="2:10">
      <c r="B5" s="14"/>
      <c r="C5" s="15"/>
      <c r="D5" s="15"/>
      <c r="E5" s="15"/>
      <c r="F5" s="15"/>
      <c r="G5" s="15"/>
      <c r="H5" s="15"/>
      <c r="I5" s="15"/>
      <c r="J5" s="16"/>
    </row>
    <row r="6" spans="2:10">
      <c r="B6" s="14"/>
      <c r="C6" s="15"/>
      <c r="D6" s="20" t="s">
        <v>25</v>
      </c>
      <c r="E6" s="20"/>
      <c r="F6" s="20"/>
      <c r="G6" s="20"/>
      <c r="H6" s="15"/>
      <c r="I6" s="15"/>
      <c r="J6" s="16"/>
    </row>
    <row r="7" spans="2:10">
      <c r="B7" s="14"/>
      <c r="C7" s="15"/>
      <c r="D7" s="15"/>
      <c r="E7" s="15" t="s">
        <v>26</v>
      </c>
      <c r="F7" s="15"/>
      <c r="G7" s="15"/>
      <c r="H7" s="15"/>
      <c r="I7" s="15"/>
      <c r="J7" s="16"/>
    </row>
    <row r="8" spans="2:10">
      <c r="B8" s="14"/>
      <c r="C8" s="15"/>
      <c r="D8" s="15"/>
      <c r="E8" s="20" t="s">
        <v>39</v>
      </c>
      <c r="F8" s="20"/>
      <c r="G8" s="20"/>
      <c r="H8" s="15"/>
      <c r="I8" s="15"/>
      <c r="J8" s="16"/>
    </row>
    <row r="9" spans="2:10">
      <c r="B9" s="14"/>
      <c r="C9" s="15"/>
      <c r="D9" s="15"/>
      <c r="E9" s="15"/>
      <c r="F9" s="15"/>
      <c r="G9" s="15"/>
      <c r="H9" s="15"/>
      <c r="I9" s="22" t="s">
        <v>17</v>
      </c>
      <c r="J9" s="16"/>
    </row>
    <row r="10" spans="2:10">
      <c r="B10" s="14"/>
      <c r="C10" s="20" t="s">
        <v>28</v>
      </c>
      <c r="D10" s="15"/>
      <c r="E10" s="15"/>
      <c r="F10" s="15"/>
      <c r="G10" s="15"/>
      <c r="H10" s="15"/>
      <c r="I10" s="4"/>
      <c r="J10" s="16"/>
    </row>
    <row r="11" spans="2:10">
      <c r="B11" s="14"/>
      <c r="C11" s="15"/>
      <c r="D11" s="15" t="s">
        <v>29</v>
      </c>
      <c r="E11" s="15"/>
      <c r="F11" s="15"/>
      <c r="G11" s="15"/>
      <c r="H11" s="15"/>
      <c r="I11" s="24">
        <v>2083.6</v>
      </c>
      <c r="J11" s="16"/>
    </row>
    <row r="12" spans="2:10">
      <c r="B12" s="14"/>
      <c r="C12" s="15"/>
      <c r="D12" s="15"/>
      <c r="E12" s="15"/>
      <c r="F12" s="15"/>
      <c r="G12" s="15"/>
      <c r="H12" s="15"/>
      <c r="I12" s="24"/>
      <c r="J12" s="16"/>
    </row>
    <row r="13" spans="2:10">
      <c r="B13" s="14"/>
      <c r="C13" s="20" t="s">
        <v>30</v>
      </c>
      <c r="D13" s="15"/>
      <c r="E13" s="15"/>
      <c r="F13" s="15"/>
      <c r="G13" s="15"/>
      <c r="H13" s="15"/>
      <c r="I13" s="24"/>
      <c r="J13" s="16"/>
    </row>
    <row r="14" spans="2:10">
      <c r="B14" s="14"/>
      <c r="C14" s="15"/>
      <c r="D14" s="15" t="s">
        <v>31</v>
      </c>
      <c r="E14" s="15"/>
      <c r="F14" s="15"/>
      <c r="G14" s="15"/>
      <c r="H14" s="15"/>
      <c r="I14" s="24">
        <f>1194.73+240+37.63</f>
        <v>1472.3600000000001</v>
      </c>
      <c r="J14" s="16"/>
    </row>
    <row r="15" spans="2:10">
      <c r="B15" s="14"/>
      <c r="C15" s="15"/>
      <c r="D15" s="15" t="s">
        <v>32</v>
      </c>
      <c r="E15" s="15"/>
      <c r="F15" s="15"/>
      <c r="G15" s="15"/>
      <c r="H15" s="15"/>
      <c r="I15" s="24">
        <f>342.86+250+516.17</f>
        <v>1109.03</v>
      </c>
      <c r="J15" s="16"/>
    </row>
    <row r="16" spans="2:10">
      <c r="B16" s="14"/>
      <c r="C16" s="15"/>
      <c r="D16" s="15" t="s">
        <v>33</v>
      </c>
      <c r="E16" s="15"/>
      <c r="F16" s="15"/>
      <c r="G16" s="15"/>
      <c r="H16" s="15"/>
      <c r="I16" s="24">
        <f>104.9+60</f>
        <v>164.9</v>
      </c>
      <c r="J16" s="16"/>
    </row>
    <row r="17" spans="2:10">
      <c r="B17" s="14"/>
      <c r="C17" s="15"/>
      <c r="D17" s="15" t="s">
        <v>34</v>
      </c>
      <c r="E17" s="15"/>
      <c r="F17" s="15"/>
      <c r="G17" s="15"/>
      <c r="H17" s="15"/>
      <c r="I17" s="24">
        <f>60.05+166.02</f>
        <v>226.07</v>
      </c>
      <c r="J17" s="16"/>
    </row>
    <row r="18" spans="2:10">
      <c r="B18" s="14"/>
      <c r="C18" s="15"/>
      <c r="D18" s="15" t="s">
        <v>35</v>
      </c>
      <c r="E18" s="15"/>
      <c r="F18" s="15"/>
      <c r="G18" s="15"/>
      <c r="H18" s="15"/>
      <c r="I18" s="24">
        <v>292.39999999999998</v>
      </c>
      <c r="J18" s="16"/>
    </row>
    <row r="19" spans="2:10">
      <c r="B19" s="14"/>
      <c r="C19" s="15"/>
      <c r="D19" s="15"/>
      <c r="E19" s="15"/>
      <c r="F19" s="15"/>
      <c r="G19" s="15"/>
      <c r="H19" s="15"/>
      <c r="I19" s="25">
        <f>SUM(I14:I18)</f>
        <v>3264.7600000000007</v>
      </c>
      <c r="J19" s="16"/>
    </row>
    <row r="20" spans="2:10">
      <c r="B20" s="14"/>
      <c r="C20" s="20" t="s">
        <v>36</v>
      </c>
      <c r="D20" s="15"/>
      <c r="E20" s="15"/>
      <c r="F20" s="15"/>
      <c r="G20" s="15"/>
      <c r="H20" s="15"/>
      <c r="I20" s="24">
        <f>I19-I11</f>
        <v>1181.1600000000008</v>
      </c>
      <c r="J20" s="16"/>
    </row>
    <row r="21" spans="2:10">
      <c r="B21" s="14"/>
      <c r="C21" s="15" t="s">
        <v>37</v>
      </c>
      <c r="D21" s="15"/>
      <c r="E21" s="15"/>
      <c r="F21" s="15"/>
      <c r="G21" s="15"/>
      <c r="H21" s="15"/>
      <c r="I21" s="24">
        <v>4162.87</v>
      </c>
      <c r="J21" s="16"/>
    </row>
    <row r="22" spans="2:10">
      <c r="B22" s="14"/>
      <c r="C22" s="20" t="s">
        <v>41</v>
      </c>
      <c r="D22" s="20"/>
      <c r="E22" s="20"/>
      <c r="F22" s="20"/>
      <c r="G22" s="20"/>
      <c r="H22" s="20"/>
      <c r="I22" s="26">
        <f>I21-I20</f>
        <v>2981.7099999999991</v>
      </c>
      <c r="J22" s="21"/>
    </row>
    <row r="23" spans="2:10">
      <c r="B23" s="17"/>
      <c r="C23" s="18"/>
      <c r="D23" s="18"/>
      <c r="E23" s="18"/>
      <c r="F23" s="18"/>
      <c r="G23" s="18"/>
      <c r="H23" s="18"/>
      <c r="I23" s="5"/>
      <c r="J23" s="19"/>
    </row>
    <row r="25" spans="2:10">
      <c r="C25" t="s">
        <v>42</v>
      </c>
    </row>
    <row r="27" spans="2:10" ht="17.25">
      <c r="B27" s="27" t="s">
        <v>43</v>
      </c>
    </row>
    <row r="28" spans="2:10" ht="17.25">
      <c r="B28" s="27" t="s">
        <v>44</v>
      </c>
    </row>
    <row r="29" spans="2:10">
      <c r="B29" s="28" t="s">
        <v>45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</dc:creator>
  <cp:lastModifiedBy>Derrick</cp:lastModifiedBy>
  <cp:lastPrinted>2017-09-21T17:05:29Z</cp:lastPrinted>
  <dcterms:created xsi:type="dcterms:W3CDTF">2017-09-21T15:54:16Z</dcterms:created>
  <dcterms:modified xsi:type="dcterms:W3CDTF">2017-11-22T13:13:33Z</dcterms:modified>
</cp:coreProperties>
</file>